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7410" windowHeight="4515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<sst xmlns="http://schemas.openxmlformats.org/spreadsheetml/2006/main" count="127" uniqueCount="41">
  <si>
    <t>Any</t>
  </si>
  <si>
    <t>8b</t>
  </si>
  <si>
    <t>11b</t>
  </si>
  <si>
    <t>2a</t>
  </si>
  <si>
    <t>8h</t>
  </si>
  <si>
    <t>7 e</t>
  </si>
  <si>
    <t>14g</t>
  </si>
  <si>
    <t>9a</t>
  </si>
  <si>
    <t>7 g</t>
  </si>
  <si>
    <t>14j</t>
  </si>
  <si>
    <t>11a</t>
  </si>
  <si>
    <t>7 f</t>
  </si>
  <si>
    <t>Rodal</t>
  </si>
  <si>
    <t>Concepte</t>
  </si>
  <si>
    <t>Superfície (ha)</t>
  </si>
  <si>
    <t>Despesa (€)</t>
  </si>
  <si>
    <t>Subvenció (€)</t>
  </si>
  <si>
    <t>Balanç final (€)</t>
  </si>
  <si>
    <t>Estassada de matoll, poda a 2m i trituració de restes</t>
  </si>
  <si>
    <t>TOTAL</t>
  </si>
  <si>
    <t>-</t>
  </si>
  <si>
    <t>Euros/ha Sub</t>
  </si>
  <si>
    <t>Euros/ha des</t>
  </si>
  <si>
    <t>A.recreatives</t>
  </si>
  <si>
    <t>TM Ramadera</t>
  </si>
  <si>
    <t>Anys</t>
  </si>
  <si>
    <t>Treballs de millora ramadera</t>
  </si>
  <si>
    <t>Ingrés pastures</t>
  </si>
  <si>
    <t>Bolets</t>
  </si>
  <si>
    <t>Caça</t>
  </si>
  <si>
    <t>Biodivers.</t>
  </si>
  <si>
    <t>Pistes</t>
  </si>
  <si>
    <t>Recreatiu</t>
  </si>
  <si>
    <t>Itineraris</t>
  </si>
  <si>
    <t>Infraestr ramat</t>
  </si>
  <si>
    <t>Fusta T. Regeneració</t>
  </si>
  <si>
    <t>Fusta T. Millora</t>
  </si>
  <si>
    <t>Total</t>
  </si>
  <si>
    <t>Balanç definitiu</t>
  </si>
  <si>
    <t>Mitjana</t>
  </si>
  <si>
    <t>Balanç anual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</si>
</sst>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  <numFmt numFmtId="169" formatCode="0.0"/>
    <numFmt numFmtId="170" formatCode="0.000000"/>
    <numFmt numFmtId="171" formatCode="0.00000"/>
    <numFmt numFmtId="172" formatCode="0.0000"/>
  </numFmts>
  <fonts count="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3" fillId="4" borderId="4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2" fontId="0" fillId="0" borderId="0" xfId="0" applyNumberFormat="1" applyAlignment="1">
      <alignment/>
    </xf>
    <xf numFmtId="2" fontId="4" fillId="0" borderId="2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3" fillId="4" borderId="0" xfId="0" applyFont="1" applyFill="1" applyAlignment="1">
      <alignment/>
    </xf>
    <xf numFmtId="2" fontId="3" fillId="4" borderId="0" xfId="0" applyNumberFormat="1" applyFont="1" applyFill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3" fontId="3" fillId="4" borderId="4" xfId="0" applyNumberFormat="1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44" fontId="0" fillId="0" borderId="20" xfId="19" applyFont="1" applyBorder="1" applyAlignment="1">
      <alignment horizontal="center"/>
    </xf>
    <xf numFmtId="44" fontId="0" fillId="0" borderId="20" xfId="19" applyFont="1" applyBorder="1" applyAlignment="1">
      <alignment horizontal="center" wrapText="1"/>
    </xf>
    <xf numFmtId="44" fontId="0" fillId="0" borderId="2" xfId="19" applyFont="1" applyBorder="1" applyAlignment="1">
      <alignment horizontal="center"/>
    </xf>
    <xf numFmtId="44" fontId="2" fillId="4" borderId="20" xfId="19" applyFont="1" applyFill="1" applyBorder="1" applyAlignment="1">
      <alignment horizontal="center"/>
    </xf>
    <xf numFmtId="44" fontId="2" fillId="4" borderId="20" xfId="19" applyFont="1" applyFill="1" applyBorder="1" applyAlignment="1">
      <alignment horizontal="center" wrapText="1"/>
    </xf>
    <xf numFmtId="44" fontId="2" fillId="4" borderId="0" xfId="19" applyFont="1" applyFill="1" applyBorder="1" applyAlignment="1">
      <alignment horizontal="center"/>
    </xf>
    <xf numFmtId="44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0375"/>
          <c:w val="0.8495"/>
          <c:h val="0.958"/>
        </c:manualLayout>
      </c:layout>
      <c:lineChart>
        <c:grouping val="standard"/>
        <c:varyColors val="0"/>
        <c:ser>
          <c:idx val="0"/>
          <c:order val="0"/>
          <c:tx>
            <c:strRef>
              <c:f>Hoja2!$M$13</c:f>
              <c:strCache>
                <c:ptCount val="1"/>
                <c:pt idx="0">
                  <c:v>Balanç definitiu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Hoja2!$A$2:$A$11</c:f>
              <c:numCache/>
            </c:numRef>
          </c:cat>
          <c:val>
            <c:numRef>
              <c:f>Hoja2!$M$2:$M$11</c:f>
              <c:numCache/>
            </c:numRef>
          </c:val>
          <c:smooth val="0"/>
        </c:ser>
        <c:marker val="1"/>
        <c:axId val="56480958"/>
        <c:axId val="38566575"/>
      </c:lineChart>
      <c:catAx>
        <c:axId val="5648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8566575"/>
        <c:crosses val="autoZero"/>
        <c:auto val="1"/>
        <c:lblOffset val="100"/>
        <c:noMultiLvlLbl val="0"/>
      </c:catAx>
      <c:valAx>
        <c:axId val="38566575"/>
        <c:scaling>
          <c:orientation val="minMax"/>
        </c:scaling>
        <c:axPos val="l"/>
        <c:majorGridlines/>
        <c:delete val="0"/>
        <c:numFmt formatCode="_-* #,##0\ &quot;€&quot;_-;\-* #,##0\ &quot;€&quot;_-;_-* &quot;-&quot;\ &quot;€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480958"/>
        <c:crossesAt val="1"/>
        <c:crossBetween val="between"/>
        <c:dispUnits/>
      </c:valAx>
      <c:spPr>
        <a:gradFill rotWithShape="1">
          <a:gsLst>
            <a:gs pos="0">
              <a:srgbClr val="3366FF"/>
            </a:gs>
            <a:gs pos="100000">
              <a:srgbClr val="D3DE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75"/>
          <c:y val="0.06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825"/>
          <c:w val="0.8495"/>
          <c:h val="0.9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Hoja2!$N$12</c:f>
              <c:strCache>
                <c:ptCount val="1"/>
                <c:pt idx="0">
                  <c:v>Balanç anual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Hoja2!$A$2:$A$11</c:f>
              <c:numCache/>
            </c:numRef>
          </c:cat>
          <c:val>
            <c:numRef>
              <c:f>Hoja2!$M$2:$M$11</c:f>
              <c:numCache/>
            </c:numRef>
          </c:val>
        </c:ser>
        <c:axId val="11554856"/>
        <c:axId val="36884841"/>
      </c:barChart>
      <c:lineChart>
        <c:grouping val="standard"/>
        <c:varyColors val="0"/>
        <c:ser>
          <c:idx val="0"/>
          <c:order val="1"/>
          <c:tx>
            <c:strRef>
              <c:f>Hoja2!$O$12</c:f>
              <c:strCache>
                <c:ptCount val="1"/>
                <c:pt idx="0">
                  <c:v>Mitjana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\ &quot;€&quot;_-;\-* #,##0.00\ &quot;€&quot;_-;_-* &quot;-&quot;??\ &quot;€&quot;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Hoja2!$O$2:$O$11</c:f>
              <c:numCache/>
            </c:numRef>
          </c:val>
          <c:smooth val="0"/>
        </c:ser>
        <c:axId val="63528114"/>
        <c:axId val="34882115"/>
      </c:lineChart>
      <c:catAx>
        <c:axId val="11554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84841"/>
        <c:crosses val="autoZero"/>
        <c:auto val="0"/>
        <c:lblOffset val="100"/>
        <c:noMultiLvlLbl val="0"/>
      </c:catAx>
      <c:valAx>
        <c:axId val="36884841"/>
        <c:scaling>
          <c:orientation val="minMax"/>
        </c:scaling>
        <c:axPos val="l"/>
        <c:delete val="0"/>
        <c:numFmt formatCode="_-* #,##0\ &quot;€&quot;_-;\-* #,##0\ &quot;€&quot;_-;_-* &quot;-&quot;\ &quot;€&quot;_-;_-@_-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554856"/>
        <c:crossesAt val="1"/>
        <c:crossBetween val="between"/>
        <c:dispUnits/>
      </c:valAx>
      <c:catAx>
        <c:axId val="63528114"/>
        <c:scaling>
          <c:orientation val="minMax"/>
        </c:scaling>
        <c:axPos val="b"/>
        <c:delete val="1"/>
        <c:majorTickMark val="in"/>
        <c:minorTickMark val="none"/>
        <c:tickLblPos val="nextTo"/>
        <c:crossAx val="34882115"/>
        <c:crosses val="autoZero"/>
        <c:auto val="0"/>
        <c:lblOffset val="100"/>
        <c:noMultiLvlLbl val="0"/>
      </c:catAx>
      <c:valAx>
        <c:axId val="34882115"/>
        <c:scaling>
          <c:orientation val="minMax"/>
        </c:scaling>
        <c:axPos val="l"/>
        <c:delete val="1"/>
        <c:majorTickMark val="in"/>
        <c:minorTickMark val="none"/>
        <c:tickLblPos val="nextTo"/>
        <c:crossAx val="63528114"/>
        <c:crosses val="max"/>
        <c:crossBetween val="between"/>
        <c:dispUnits/>
      </c:valAx>
      <c:spPr>
        <a:gradFill rotWithShape="1">
          <a:gsLst>
            <a:gs pos="0">
              <a:srgbClr val="3366FF"/>
            </a:gs>
            <a:gs pos="100000">
              <a:srgbClr val="BACB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0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723900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2371725"/>
        <a:ext cx="45910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714375</xdr:colOff>
      <xdr:row>17</xdr:row>
      <xdr:rowOff>9525</xdr:rowOff>
    </xdr:from>
    <xdr:to>
      <xdr:col>12</xdr:col>
      <xdr:colOff>295275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5372100" y="2867025"/>
        <a:ext cx="45910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H14">
      <selection activeCell="P24" sqref="P24"/>
    </sheetView>
  </sheetViews>
  <sheetFormatPr defaultColWidth="11.421875" defaultRowHeight="12.75"/>
  <sheetData>
    <row r="1" spans="1:9" ht="24" thickBot="1" thickTop="1">
      <c r="A1" s="7" t="s">
        <v>0</v>
      </c>
      <c r="B1" s="8" t="s">
        <v>12</v>
      </c>
      <c r="C1" s="8" t="s">
        <v>13</v>
      </c>
      <c r="D1" s="8" t="s">
        <v>14</v>
      </c>
      <c r="E1" s="8" t="s">
        <v>15</v>
      </c>
      <c r="F1" s="8" t="s">
        <v>16</v>
      </c>
      <c r="G1" s="9" t="s">
        <v>17</v>
      </c>
      <c r="H1" s="14" t="s">
        <v>22</v>
      </c>
      <c r="I1" s="14" t="s">
        <v>21</v>
      </c>
    </row>
    <row r="2" spans="1:9" ht="46.5" thickBot="1" thickTop="1">
      <c r="A2" s="2">
        <v>2005</v>
      </c>
      <c r="B2" s="1" t="s">
        <v>1</v>
      </c>
      <c r="C2" s="10" t="s">
        <v>18</v>
      </c>
      <c r="D2" s="11">
        <v>0.77</v>
      </c>
      <c r="E2" s="20">
        <f>D2*$H$2*0.3</f>
        <v>256.83949748743714</v>
      </c>
      <c r="F2" s="20">
        <f>D2*$I$2*0.3</f>
        <v>205.47391959798995</v>
      </c>
      <c r="G2" s="21">
        <f>E2-F2</f>
        <v>51.365577889447195</v>
      </c>
      <c r="H2" s="19">
        <v>1111.859296482412</v>
      </c>
      <c r="I2" s="19">
        <v>889.4974874371859</v>
      </c>
    </row>
    <row r="3" spans="1:11" ht="46.5" thickBot="1" thickTop="1">
      <c r="A3" s="2">
        <v>2005</v>
      </c>
      <c r="B3" s="1" t="s">
        <v>4</v>
      </c>
      <c r="C3" s="12" t="s">
        <v>18</v>
      </c>
      <c r="D3" s="11">
        <v>2.73</v>
      </c>
      <c r="E3" s="20">
        <f aca="true" t="shared" si="0" ref="E3:E12">D3*$H$2*0.3</f>
        <v>910.6127638190953</v>
      </c>
      <c r="F3" s="20">
        <f aca="true" t="shared" si="1" ref="F3:F12">D3*$I$2*0.3</f>
        <v>728.4984422110552</v>
      </c>
      <c r="G3" s="21">
        <f aca="true" t="shared" si="2" ref="G3:G12">E3-F3</f>
        <v>182.1143216080401</v>
      </c>
      <c r="H3" s="16"/>
      <c r="I3" s="17"/>
      <c r="J3" s="17"/>
      <c r="K3" s="18"/>
    </row>
    <row r="4" spans="1:7" ht="45.75" thickBot="1">
      <c r="A4" s="2">
        <v>2005</v>
      </c>
      <c r="B4" s="1" t="s">
        <v>7</v>
      </c>
      <c r="C4" s="12" t="s">
        <v>18</v>
      </c>
      <c r="D4" s="11">
        <v>4.23</v>
      </c>
      <c r="E4" s="20">
        <f t="shared" si="0"/>
        <v>1410.949447236181</v>
      </c>
      <c r="F4" s="20">
        <f t="shared" si="1"/>
        <v>1128.772311557789</v>
      </c>
      <c r="G4" s="21">
        <f t="shared" si="2"/>
        <v>282.177135678392</v>
      </c>
    </row>
    <row r="5" spans="1:14" ht="45.75" thickBot="1">
      <c r="A5" s="5">
        <v>2005</v>
      </c>
      <c r="B5" s="4" t="s">
        <v>10</v>
      </c>
      <c r="C5" s="12" t="s">
        <v>18</v>
      </c>
      <c r="D5" s="11">
        <v>4.03</v>
      </c>
      <c r="E5" s="20">
        <f t="shared" si="0"/>
        <v>1344.237889447236</v>
      </c>
      <c r="F5" s="20">
        <f t="shared" si="1"/>
        <v>1075.4024623115579</v>
      </c>
      <c r="G5" s="21">
        <f t="shared" si="2"/>
        <v>268.8354271356782</v>
      </c>
      <c r="I5" t="s">
        <v>23</v>
      </c>
      <c r="J5" s="27">
        <v>9000</v>
      </c>
      <c r="K5" s="28">
        <v>1</v>
      </c>
      <c r="L5" s="28">
        <v>9000</v>
      </c>
      <c r="M5" s="28">
        <v>1440</v>
      </c>
      <c r="N5" s="28">
        <v>10440</v>
      </c>
    </row>
    <row r="6" spans="1:14" ht="46.5" thickBot="1" thickTop="1">
      <c r="A6" s="2">
        <v>2005</v>
      </c>
      <c r="B6" s="3" t="s">
        <v>2</v>
      </c>
      <c r="C6" s="12" t="s">
        <v>18</v>
      </c>
      <c r="D6" s="11">
        <v>9.64</v>
      </c>
      <c r="E6" s="20">
        <f t="shared" si="0"/>
        <v>3215.4970854271355</v>
      </c>
      <c r="F6" s="20">
        <f t="shared" si="1"/>
        <v>2572.4267336683415</v>
      </c>
      <c r="G6" s="21">
        <f t="shared" si="2"/>
        <v>643.070351758794</v>
      </c>
      <c r="J6" s="29">
        <v>2500</v>
      </c>
      <c r="K6" s="11">
        <v>1</v>
      </c>
      <c r="L6" s="11">
        <v>2500</v>
      </c>
      <c r="M6" s="11">
        <f>L6*0.16</f>
        <v>400</v>
      </c>
      <c r="N6" s="11">
        <f>L6+M6</f>
        <v>2900</v>
      </c>
    </row>
    <row r="7" spans="1:14" ht="45.75" thickBot="1">
      <c r="A7" s="2">
        <v>2007</v>
      </c>
      <c r="B7" s="3" t="s">
        <v>5</v>
      </c>
      <c r="C7" s="12" t="s">
        <v>18</v>
      </c>
      <c r="D7" s="11">
        <v>3.14</v>
      </c>
      <c r="E7" s="20">
        <f t="shared" si="0"/>
        <v>1047.3714572864321</v>
      </c>
      <c r="F7" s="20">
        <f t="shared" si="1"/>
        <v>837.9066331658291</v>
      </c>
      <c r="G7" s="21">
        <f t="shared" si="2"/>
        <v>209.464824120603</v>
      </c>
      <c r="J7" s="29">
        <v>9000</v>
      </c>
      <c r="K7" s="11">
        <v>1</v>
      </c>
      <c r="L7" s="11">
        <v>9000</v>
      </c>
      <c r="M7" s="11">
        <v>1440</v>
      </c>
      <c r="N7" s="11">
        <v>10440</v>
      </c>
    </row>
    <row r="8" spans="1:14" ht="45.75" thickBot="1">
      <c r="A8" s="2">
        <v>2007</v>
      </c>
      <c r="B8" s="3" t="s">
        <v>8</v>
      </c>
      <c r="C8" s="12" t="s">
        <v>18</v>
      </c>
      <c r="D8" s="11">
        <v>0.81</v>
      </c>
      <c r="E8" s="20">
        <f t="shared" si="0"/>
        <v>270.18180904522615</v>
      </c>
      <c r="F8" s="20">
        <f t="shared" si="1"/>
        <v>216.14788944723617</v>
      </c>
      <c r="G8" s="21">
        <f t="shared" si="2"/>
        <v>54.03391959798998</v>
      </c>
      <c r="J8" s="29">
        <v>8000</v>
      </c>
      <c r="K8" s="11">
        <v>1</v>
      </c>
      <c r="L8" s="11">
        <v>8000</v>
      </c>
      <c r="M8" s="11">
        <v>1280</v>
      </c>
      <c r="N8" s="11">
        <v>9280</v>
      </c>
    </row>
    <row r="9" spans="1:14" ht="45.75" thickBot="1">
      <c r="A9" s="5">
        <v>2007</v>
      </c>
      <c r="B9" s="6" t="s">
        <v>11</v>
      </c>
      <c r="C9" s="12" t="s">
        <v>18</v>
      </c>
      <c r="D9" s="11">
        <v>0.7</v>
      </c>
      <c r="E9" s="20">
        <f t="shared" si="0"/>
        <v>233.4904522613065</v>
      </c>
      <c r="F9" s="20">
        <f t="shared" si="1"/>
        <v>186.79447236180903</v>
      </c>
      <c r="G9" s="21">
        <f t="shared" si="2"/>
        <v>46.69597989949747</v>
      </c>
      <c r="J9" s="30" t="s">
        <v>20</v>
      </c>
      <c r="K9" s="13">
        <v>4</v>
      </c>
      <c r="L9" s="31">
        <f>SUM(L5:L8)</f>
        <v>28500</v>
      </c>
      <c r="M9" s="31">
        <f>SUM(M5:M8)</f>
        <v>4560</v>
      </c>
      <c r="N9" s="31">
        <f>SUM(N5:N8)</f>
        <v>33060</v>
      </c>
    </row>
    <row r="10" spans="1:16" ht="46.5" thickBot="1" thickTop="1">
      <c r="A10" s="15">
        <v>2009</v>
      </c>
      <c r="B10" s="3" t="s">
        <v>3</v>
      </c>
      <c r="C10" s="12" t="s">
        <v>18</v>
      </c>
      <c r="D10" s="11">
        <v>31.5</v>
      </c>
      <c r="E10" s="20">
        <f>D10*$H$2*0.15</f>
        <v>5253.535175879397</v>
      </c>
      <c r="F10" s="20">
        <f>D10*$I$2*0.15</f>
        <v>4202.875628140703</v>
      </c>
      <c r="G10" s="21">
        <f t="shared" si="2"/>
        <v>1050.6595477386936</v>
      </c>
      <c r="I10" t="s">
        <v>24</v>
      </c>
      <c r="J10" s="2">
        <v>2005</v>
      </c>
      <c r="K10" s="1" t="s">
        <v>1</v>
      </c>
      <c r="L10" s="10" t="s">
        <v>18</v>
      </c>
      <c r="M10" s="11">
        <v>0.77</v>
      </c>
      <c r="N10" s="20">
        <f>M10*$H$2*0.3</f>
        <v>256.83949748743714</v>
      </c>
      <c r="O10" s="20">
        <f>M10*$I$2*0.3</f>
        <v>205.47391959798995</v>
      </c>
      <c r="P10" s="21">
        <f>N10-O10</f>
        <v>51.365577889447195</v>
      </c>
    </row>
    <row r="11" spans="1:16" ht="45.75" thickBot="1">
      <c r="A11" s="15">
        <v>2011</v>
      </c>
      <c r="B11" s="3" t="s">
        <v>6</v>
      </c>
      <c r="C11" s="12" t="s">
        <v>18</v>
      </c>
      <c r="D11" s="11">
        <v>1.23</v>
      </c>
      <c r="E11" s="20">
        <f t="shared" si="0"/>
        <v>410.27608040201005</v>
      </c>
      <c r="F11" s="20">
        <f t="shared" si="1"/>
        <v>328.2245728643216</v>
      </c>
      <c r="G11" s="21">
        <f>E11-F11</f>
        <v>82.05150753768845</v>
      </c>
      <c r="J11" s="2">
        <v>2005</v>
      </c>
      <c r="K11" s="1" t="s">
        <v>4</v>
      </c>
      <c r="L11" s="12" t="s">
        <v>18</v>
      </c>
      <c r="M11" s="11">
        <v>2.73</v>
      </c>
      <c r="N11" s="20">
        <f aca="true" t="shared" si="3" ref="N11:N22">M11*$H$2*0.3</f>
        <v>910.6127638190953</v>
      </c>
      <c r="O11" s="20">
        <f aca="true" t="shared" si="4" ref="O11:O18">M11*$I$2*0.3</f>
        <v>728.4984422110552</v>
      </c>
      <c r="P11" s="21">
        <f aca="true" t="shared" si="5" ref="P11:P20">N11-O11</f>
        <v>182.1143216080401</v>
      </c>
    </row>
    <row r="12" spans="1:16" ht="45.75" thickBot="1">
      <c r="A12" s="15">
        <v>2011</v>
      </c>
      <c r="B12" s="3" t="s">
        <v>9</v>
      </c>
      <c r="C12" s="12" t="s">
        <v>18</v>
      </c>
      <c r="D12" s="11">
        <v>3.01</v>
      </c>
      <c r="E12" s="20">
        <f t="shared" si="0"/>
        <v>1004.008944723618</v>
      </c>
      <c r="F12" s="20">
        <f t="shared" si="1"/>
        <v>803.2162311557787</v>
      </c>
      <c r="G12" s="21">
        <f t="shared" si="2"/>
        <v>200.79271356783931</v>
      </c>
      <c r="J12" s="2">
        <v>2005</v>
      </c>
      <c r="K12" s="1" t="s">
        <v>7</v>
      </c>
      <c r="L12" s="12" t="s">
        <v>18</v>
      </c>
      <c r="M12" s="11">
        <v>4.23</v>
      </c>
      <c r="N12" s="20">
        <f t="shared" si="3"/>
        <v>1410.949447236181</v>
      </c>
      <c r="O12" s="20">
        <f t="shared" si="4"/>
        <v>1128.772311557789</v>
      </c>
      <c r="P12" s="21">
        <f t="shared" si="5"/>
        <v>282.177135678392</v>
      </c>
    </row>
    <row r="13" spans="1:16" ht="45.75" thickBot="1">
      <c r="A13" s="22" t="s">
        <v>19</v>
      </c>
      <c r="B13" s="23"/>
      <c r="C13" s="24" t="s">
        <v>20</v>
      </c>
      <c r="D13" s="25">
        <f>SUM(D2:D12)</f>
        <v>61.78999999999999</v>
      </c>
      <c r="E13" s="26">
        <f>SUM(E2:E12)</f>
        <v>15357.000603015076</v>
      </c>
      <c r="F13" s="26">
        <f>SUM(F2:F12)</f>
        <v>12285.739296482412</v>
      </c>
      <c r="G13" s="26">
        <f>SUM(G2:G12)</f>
        <v>3071.261306532663</v>
      </c>
      <c r="J13" s="5">
        <v>2005</v>
      </c>
      <c r="K13" s="4" t="s">
        <v>10</v>
      </c>
      <c r="L13" s="12" t="s">
        <v>18</v>
      </c>
      <c r="M13" s="11">
        <v>4.03</v>
      </c>
      <c r="N13" s="20">
        <f t="shared" si="3"/>
        <v>1344.237889447236</v>
      </c>
      <c r="O13" s="20">
        <f t="shared" si="4"/>
        <v>1075.4024623115579</v>
      </c>
      <c r="P13" s="21">
        <f t="shared" si="5"/>
        <v>268.8354271356782</v>
      </c>
    </row>
    <row r="14" spans="10:16" ht="46.5" thickBot="1" thickTop="1">
      <c r="J14" s="2">
        <v>2005</v>
      </c>
      <c r="K14" s="3" t="s">
        <v>2</v>
      </c>
      <c r="L14" s="12" t="s">
        <v>18</v>
      </c>
      <c r="M14" s="11">
        <v>9.64</v>
      </c>
      <c r="N14" s="20">
        <f>M14*$H$2*0.3</f>
        <v>3215.4970854271355</v>
      </c>
      <c r="O14" s="20">
        <f>M14*$I$2*0.3</f>
        <v>2572.4267336683415</v>
      </c>
      <c r="P14" s="21">
        <f>N14-O14</f>
        <v>643.070351758794</v>
      </c>
    </row>
    <row r="15" spans="13:16" ht="12.75">
      <c r="M15">
        <f>SUM(M10:M14)</f>
        <v>21.400000000000002</v>
      </c>
      <c r="N15">
        <f>SUM(N10:N14)</f>
        <v>7138.136683417084</v>
      </c>
      <c r="O15">
        <f>SUM(O10:O14)</f>
        <v>5710.573869346734</v>
      </c>
      <c r="P15" s="19">
        <f>SUM(P10:P14)</f>
        <v>1427.5628140703516</v>
      </c>
    </row>
    <row r="16" spans="10:16" ht="45.75" thickBot="1">
      <c r="J16" s="2">
        <v>2007</v>
      </c>
      <c r="K16" s="3" t="s">
        <v>5</v>
      </c>
      <c r="L16" s="12" t="s">
        <v>18</v>
      </c>
      <c r="M16" s="11">
        <v>3.14</v>
      </c>
      <c r="N16" s="20">
        <f t="shared" si="3"/>
        <v>1047.3714572864321</v>
      </c>
      <c r="O16" s="20">
        <f t="shared" si="4"/>
        <v>837.9066331658291</v>
      </c>
      <c r="P16" s="21">
        <f t="shared" si="5"/>
        <v>209.464824120603</v>
      </c>
    </row>
    <row r="17" spans="10:16" ht="45.75" thickBot="1">
      <c r="J17" s="2">
        <v>2007</v>
      </c>
      <c r="K17" s="3" t="s">
        <v>8</v>
      </c>
      <c r="L17" s="12" t="s">
        <v>18</v>
      </c>
      <c r="M17" s="11">
        <v>0.81</v>
      </c>
      <c r="N17" s="20">
        <f t="shared" si="3"/>
        <v>270.18180904522615</v>
      </c>
      <c r="O17" s="20">
        <f t="shared" si="4"/>
        <v>216.14788944723617</v>
      </c>
      <c r="P17" s="21">
        <f t="shared" si="5"/>
        <v>54.03391959798998</v>
      </c>
    </row>
    <row r="18" spans="10:16" ht="45.75" thickBot="1">
      <c r="J18" s="5">
        <v>2007</v>
      </c>
      <c r="K18" s="6" t="s">
        <v>11</v>
      </c>
      <c r="L18" s="12" t="s">
        <v>18</v>
      </c>
      <c r="M18" s="11">
        <v>0.7</v>
      </c>
      <c r="N18" s="20">
        <f t="shared" si="3"/>
        <v>233.4904522613065</v>
      </c>
      <c r="O18" s="20">
        <f t="shared" si="4"/>
        <v>186.79447236180903</v>
      </c>
      <c r="P18" s="21">
        <f t="shared" si="5"/>
        <v>46.69597989949747</v>
      </c>
    </row>
    <row r="19" spans="10:16" ht="14.25" thickBot="1" thickTop="1">
      <c r="J19" s="33"/>
      <c r="K19" s="32"/>
      <c r="L19" s="12"/>
      <c r="M19" s="11">
        <f>SUM(M16:M18)</f>
        <v>4.65</v>
      </c>
      <c r="N19" s="20">
        <f>SUM(N16:N18)</f>
        <v>1551.0437185929648</v>
      </c>
      <c r="O19" s="20">
        <f>SUM(O16:O18)</f>
        <v>1240.8489949748744</v>
      </c>
      <c r="P19" s="21">
        <f>SUM(P16:P18)</f>
        <v>310.1947236180905</v>
      </c>
    </row>
    <row r="20" spans="10:16" ht="45.75" thickBot="1">
      <c r="J20" s="15">
        <v>2009</v>
      </c>
      <c r="K20" s="3" t="s">
        <v>3</v>
      </c>
      <c r="L20" s="12" t="s">
        <v>18</v>
      </c>
      <c r="M20" s="11">
        <v>31.5</v>
      </c>
      <c r="N20" s="20">
        <f>M20*$H$2*0.15</f>
        <v>5253.535175879397</v>
      </c>
      <c r="O20" s="20">
        <f>M20*$I$2*0.15</f>
        <v>4202.875628140703</v>
      </c>
      <c r="P20" s="21">
        <f t="shared" si="5"/>
        <v>1050.6595477386936</v>
      </c>
    </row>
    <row r="21" spans="10:16" ht="45.75" thickBot="1">
      <c r="J21" s="15">
        <v>2011</v>
      </c>
      <c r="K21" s="3" t="s">
        <v>6</v>
      </c>
      <c r="L21" s="12" t="s">
        <v>18</v>
      </c>
      <c r="M21" s="11">
        <v>1.23</v>
      </c>
      <c r="N21" s="20">
        <f t="shared" si="3"/>
        <v>410.27608040201005</v>
      </c>
      <c r="O21" s="20">
        <f>M21*$I$2*0.3</f>
        <v>328.2245728643216</v>
      </c>
      <c r="P21" s="21">
        <f>N21-O21</f>
        <v>82.05150753768845</v>
      </c>
    </row>
    <row r="22" spans="10:16" ht="45.75" thickBot="1">
      <c r="J22" s="15">
        <v>2011</v>
      </c>
      <c r="K22" s="3" t="s">
        <v>9</v>
      </c>
      <c r="L22" s="12" t="s">
        <v>18</v>
      </c>
      <c r="M22" s="11">
        <v>3.01</v>
      </c>
      <c r="N22" s="20">
        <f t="shared" si="3"/>
        <v>1004.008944723618</v>
      </c>
      <c r="O22" s="20">
        <f>M22*$I$2*0.3</f>
        <v>803.2162311557787</v>
      </c>
      <c r="P22" s="21">
        <f>N22-O22</f>
        <v>200.79271356783931</v>
      </c>
    </row>
    <row r="23" spans="10:16" ht="13.5" thickBot="1">
      <c r="J23" s="22" t="s">
        <v>19</v>
      </c>
      <c r="K23" s="23"/>
      <c r="L23" s="24" t="s">
        <v>20</v>
      </c>
      <c r="M23" s="25">
        <f>SUM(M21:M22)</f>
        <v>4.24</v>
      </c>
      <c r="N23" s="26">
        <f>SUM(N21:N22)</f>
        <v>1414.2850251256282</v>
      </c>
      <c r="O23" s="26">
        <f>SUM(O21:O22)</f>
        <v>1131.4408040201004</v>
      </c>
      <c r="P23" s="26">
        <f>SUM(P21:P22)</f>
        <v>282.84422110552777</v>
      </c>
    </row>
    <row r="24" ht="13.5" thickTop="1"/>
  </sheetData>
  <mergeCells count="2">
    <mergeCell ref="A13:B13"/>
    <mergeCell ref="J23:K23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C5">
      <selection activeCell="N12" sqref="N12"/>
    </sheetView>
  </sheetViews>
  <sheetFormatPr defaultColWidth="11.421875" defaultRowHeight="12.75"/>
  <cols>
    <col min="2" max="4" width="11.57421875" style="0" bestFit="1" customWidth="1"/>
    <col min="5" max="6" width="11.8515625" style="0" bestFit="1" customWidth="1"/>
    <col min="7" max="7" width="11.57421875" style="0" bestFit="1" customWidth="1"/>
    <col min="8" max="10" width="11.8515625" style="0" bestFit="1" customWidth="1"/>
    <col min="11" max="11" width="16.140625" style="0" customWidth="1"/>
    <col min="12" max="12" width="11.8515625" style="0" bestFit="1" customWidth="1"/>
    <col min="13" max="13" width="14.57421875" style="0" customWidth="1"/>
    <col min="14" max="14" width="12.421875" style="0" customWidth="1"/>
  </cols>
  <sheetData>
    <row r="1" spans="1:13" ht="12.75">
      <c r="A1" s="34" t="s">
        <v>25</v>
      </c>
      <c r="B1" s="35" t="s">
        <v>26</v>
      </c>
      <c r="C1" s="35" t="s">
        <v>27</v>
      </c>
      <c r="D1" s="35" t="s">
        <v>28</v>
      </c>
      <c r="E1" s="35" t="s">
        <v>29</v>
      </c>
      <c r="F1" s="35" t="s">
        <v>30</v>
      </c>
      <c r="G1" s="35" t="s">
        <v>31</v>
      </c>
      <c r="H1" s="35" t="s">
        <v>32</v>
      </c>
      <c r="I1" s="36" t="s">
        <v>33</v>
      </c>
      <c r="J1" s="35" t="s">
        <v>34</v>
      </c>
      <c r="K1" s="35" t="s">
        <v>35</v>
      </c>
      <c r="L1" s="35" t="s">
        <v>36</v>
      </c>
      <c r="M1" s="37" t="s">
        <v>37</v>
      </c>
    </row>
    <row r="2" spans="1:15" ht="13.5" thickBot="1">
      <c r="A2" s="38">
        <v>2005</v>
      </c>
      <c r="B2" s="40">
        <v>-1427.56</v>
      </c>
      <c r="C2" s="40">
        <v>115.67</v>
      </c>
      <c r="D2" s="41">
        <v>33.6</v>
      </c>
      <c r="E2" s="40" t="s">
        <v>20</v>
      </c>
      <c r="F2" s="40">
        <v>6000</v>
      </c>
      <c r="G2" s="40" t="s">
        <v>20</v>
      </c>
      <c r="H2" s="41" t="s">
        <v>20</v>
      </c>
      <c r="I2" s="41" t="s">
        <v>20</v>
      </c>
      <c r="J2" s="40" t="s">
        <v>20</v>
      </c>
      <c r="K2" s="40"/>
      <c r="L2" s="40"/>
      <c r="M2" s="42">
        <f>SUM(B2:L2)</f>
        <v>4721.71</v>
      </c>
      <c r="N2">
        <v>4721.71</v>
      </c>
      <c r="O2">
        <v>1615.5880000000002</v>
      </c>
    </row>
    <row r="3" spans="1:15" ht="13.5" thickBot="1">
      <c r="A3" s="38">
        <v>2006</v>
      </c>
      <c r="B3" s="40" t="s">
        <v>20</v>
      </c>
      <c r="C3" s="40">
        <v>115.67</v>
      </c>
      <c r="D3" s="41">
        <v>33.6</v>
      </c>
      <c r="E3" s="40" t="s">
        <v>20</v>
      </c>
      <c r="F3" s="40" t="s">
        <v>20</v>
      </c>
      <c r="G3" s="40">
        <v>-375.65</v>
      </c>
      <c r="H3" s="40">
        <v>-10440</v>
      </c>
      <c r="I3" s="41" t="s">
        <v>20</v>
      </c>
      <c r="J3" s="40">
        <v>-2320</v>
      </c>
      <c r="K3" s="40">
        <v>6251.91</v>
      </c>
      <c r="L3" s="40">
        <v>1907.84</v>
      </c>
      <c r="M3" s="42">
        <f aca="true" t="shared" si="0" ref="M3:M11">SUM(B3:L3)</f>
        <v>-4826.629999999999</v>
      </c>
      <c r="N3">
        <v>-4826.63</v>
      </c>
      <c r="O3">
        <v>1615.5880000000002</v>
      </c>
    </row>
    <row r="4" spans="1:15" ht="13.5" thickBot="1">
      <c r="A4" s="38">
        <v>2007</v>
      </c>
      <c r="B4" s="40">
        <v>-310.19</v>
      </c>
      <c r="C4" s="40">
        <v>115.67</v>
      </c>
      <c r="D4" s="41">
        <v>45.36</v>
      </c>
      <c r="E4" s="40" t="s">
        <v>20</v>
      </c>
      <c r="F4" s="40" t="s">
        <v>20</v>
      </c>
      <c r="G4" s="40" t="s">
        <v>20</v>
      </c>
      <c r="H4" s="40" t="s">
        <v>20</v>
      </c>
      <c r="I4" s="41">
        <v>-5899</v>
      </c>
      <c r="J4" s="40">
        <v>-4060</v>
      </c>
      <c r="K4" s="40" t="s">
        <v>20</v>
      </c>
      <c r="L4" s="40" t="s">
        <v>20</v>
      </c>
      <c r="M4" s="42">
        <f t="shared" si="0"/>
        <v>-10108.16</v>
      </c>
      <c r="N4">
        <v>-10108.16</v>
      </c>
      <c r="O4">
        <v>1615.5880000000002</v>
      </c>
    </row>
    <row r="5" spans="1:15" ht="13.5" thickBot="1">
      <c r="A5" s="38">
        <v>2008</v>
      </c>
      <c r="B5" s="40" t="s">
        <v>20</v>
      </c>
      <c r="C5" s="40">
        <v>115.67</v>
      </c>
      <c r="D5" s="41">
        <v>45.36</v>
      </c>
      <c r="E5" s="40" t="s">
        <v>20</v>
      </c>
      <c r="F5" s="40">
        <v>6000</v>
      </c>
      <c r="G5" s="40">
        <v>-375.65</v>
      </c>
      <c r="H5" s="40">
        <v>-2900</v>
      </c>
      <c r="I5" s="41" t="s">
        <v>20</v>
      </c>
      <c r="J5" s="40">
        <v>-2320</v>
      </c>
      <c r="K5" s="40">
        <v>333.3</v>
      </c>
      <c r="L5" s="40">
        <v>2261.13</v>
      </c>
      <c r="M5" s="42">
        <f t="shared" si="0"/>
        <v>3159.8100000000004</v>
      </c>
      <c r="N5">
        <v>3159.81</v>
      </c>
      <c r="O5">
        <v>1615.5880000000002</v>
      </c>
    </row>
    <row r="6" spans="1:15" ht="13.5" thickBot="1">
      <c r="A6" s="38">
        <v>2009</v>
      </c>
      <c r="B6" s="40">
        <v>-1050.56</v>
      </c>
      <c r="C6" s="40">
        <v>115.67</v>
      </c>
      <c r="D6" s="41">
        <v>45.36</v>
      </c>
      <c r="E6" s="40" t="s">
        <v>20</v>
      </c>
      <c r="F6" s="40" t="s">
        <v>20</v>
      </c>
      <c r="G6" s="40" t="s">
        <v>20</v>
      </c>
      <c r="H6" s="40">
        <v>-10440</v>
      </c>
      <c r="I6" s="41">
        <v>-5899</v>
      </c>
      <c r="J6" s="40">
        <v>-4060</v>
      </c>
      <c r="K6" s="40" t="s">
        <v>20</v>
      </c>
      <c r="L6" s="40" t="s">
        <v>20</v>
      </c>
      <c r="M6" s="42">
        <f t="shared" si="0"/>
        <v>-21288.53</v>
      </c>
      <c r="N6">
        <v>-21288.53</v>
      </c>
      <c r="O6">
        <v>1615.5880000000002</v>
      </c>
    </row>
    <row r="7" spans="1:15" ht="13.5" thickBot="1">
      <c r="A7" s="38">
        <v>2010</v>
      </c>
      <c r="B7" s="40" t="s">
        <v>20</v>
      </c>
      <c r="C7" s="40">
        <v>115.67</v>
      </c>
      <c r="D7" s="41">
        <v>45.36</v>
      </c>
      <c r="E7" s="40">
        <v>12020.24</v>
      </c>
      <c r="F7" s="40" t="s">
        <v>20</v>
      </c>
      <c r="G7" s="40">
        <v>-375.65</v>
      </c>
      <c r="H7" s="40" t="s">
        <v>20</v>
      </c>
      <c r="I7" s="41" t="s">
        <v>20</v>
      </c>
      <c r="J7" s="40">
        <v>-1160</v>
      </c>
      <c r="K7" s="40">
        <v>2422</v>
      </c>
      <c r="L7" s="40">
        <v>9181.72</v>
      </c>
      <c r="M7" s="42">
        <f t="shared" si="0"/>
        <v>22249.34</v>
      </c>
      <c r="N7">
        <v>22249.34</v>
      </c>
      <c r="O7">
        <v>1615.5880000000002</v>
      </c>
    </row>
    <row r="8" spans="1:15" ht="13.5" thickBot="1">
      <c r="A8" s="38">
        <v>2011</v>
      </c>
      <c r="B8" s="40">
        <v>-282.84</v>
      </c>
      <c r="C8" s="40">
        <v>115.67</v>
      </c>
      <c r="D8" s="41">
        <v>58.8</v>
      </c>
      <c r="E8" s="40" t="s">
        <v>20</v>
      </c>
      <c r="F8" s="40">
        <v>6000</v>
      </c>
      <c r="G8" s="40" t="s">
        <v>20</v>
      </c>
      <c r="H8" s="40">
        <v>-9280</v>
      </c>
      <c r="I8" s="41">
        <v>868</v>
      </c>
      <c r="J8" s="40" t="s">
        <v>20</v>
      </c>
      <c r="K8" s="40" t="s">
        <v>20</v>
      </c>
      <c r="L8" s="40" t="s">
        <v>20</v>
      </c>
      <c r="M8" s="42">
        <f t="shared" si="0"/>
        <v>-2520.37</v>
      </c>
      <c r="N8">
        <v>-1954.69</v>
      </c>
      <c r="O8">
        <v>1615.5880000000002</v>
      </c>
    </row>
    <row r="9" spans="1:15" ht="13.5" thickBot="1">
      <c r="A9" s="38">
        <v>2012</v>
      </c>
      <c r="B9" s="40" t="s">
        <v>20</v>
      </c>
      <c r="C9" s="40">
        <v>115.67</v>
      </c>
      <c r="D9" s="41">
        <v>58.8</v>
      </c>
      <c r="E9" s="40" t="s">
        <v>20</v>
      </c>
      <c r="F9" s="40" t="s">
        <v>20</v>
      </c>
      <c r="G9" s="40">
        <v>-375.65</v>
      </c>
      <c r="H9" s="40" t="s">
        <v>20</v>
      </c>
      <c r="I9" s="41" t="s">
        <v>20</v>
      </c>
      <c r="J9" s="40" t="s">
        <v>20</v>
      </c>
      <c r="K9" s="40">
        <v>3148</v>
      </c>
      <c r="L9" s="40">
        <v>8755.45</v>
      </c>
      <c r="M9" s="42">
        <f t="shared" si="0"/>
        <v>11702.27</v>
      </c>
      <c r="N9">
        <v>11702.27</v>
      </c>
      <c r="O9">
        <v>1615.5880000000002</v>
      </c>
    </row>
    <row r="10" spans="1:15" ht="13.5" thickBot="1">
      <c r="A10" s="38">
        <v>2013</v>
      </c>
      <c r="B10" s="40" t="s">
        <v>20</v>
      </c>
      <c r="C10" s="40">
        <v>115.67</v>
      </c>
      <c r="D10" s="41">
        <v>58.8</v>
      </c>
      <c r="E10" s="40" t="s">
        <v>20</v>
      </c>
      <c r="F10" s="40" t="s">
        <v>20</v>
      </c>
      <c r="G10" s="40" t="s">
        <v>20</v>
      </c>
      <c r="H10" s="40" t="s">
        <v>20</v>
      </c>
      <c r="I10" s="41">
        <v>868</v>
      </c>
      <c r="J10" s="40" t="s">
        <v>20</v>
      </c>
      <c r="K10" s="40" t="s">
        <v>20</v>
      </c>
      <c r="L10" s="40" t="s">
        <v>20</v>
      </c>
      <c r="M10" s="42">
        <f t="shared" si="0"/>
        <v>1042.47</v>
      </c>
      <c r="N10">
        <v>1042.47</v>
      </c>
      <c r="O10">
        <v>1615.5880000000002</v>
      </c>
    </row>
    <row r="11" spans="1:15" ht="13.5" thickBot="1">
      <c r="A11" s="38">
        <v>2014</v>
      </c>
      <c r="B11" s="40" t="s">
        <v>20</v>
      </c>
      <c r="C11" s="40">
        <v>115.67</v>
      </c>
      <c r="D11" s="41">
        <v>58.8</v>
      </c>
      <c r="E11" s="40" t="s">
        <v>20</v>
      </c>
      <c r="F11" s="40">
        <v>6000</v>
      </c>
      <c r="G11" s="40">
        <v>-375.65</v>
      </c>
      <c r="H11" s="40" t="s">
        <v>20</v>
      </c>
      <c r="I11" s="41" t="s">
        <v>20</v>
      </c>
      <c r="J11" s="40" t="s">
        <v>20</v>
      </c>
      <c r="K11" s="40">
        <v>928.2</v>
      </c>
      <c r="L11" s="40">
        <v>4731.27</v>
      </c>
      <c r="M11" s="42">
        <f t="shared" si="0"/>
        <v>11458.29</v>
      </c>
      <c r="N11">
        <v>11458.29</v>
      </c>
      <c r="O11">
        <v>1615.5880000000002</v>
      </c>
    </row>
    <row r="12" spans="1:15" ht="13.5" thickBot="1">
      <c r="A12" s="39"/>
      <c r="B12" s="43">
        <f>SUM(B2:B11)</f>
        <v>-3071.15</v>
      </c>
      <c r="C12" s="43">
        <f>SUM(C2:C11)</f>
        <v>1156.7</v>
      </c>
      <c r="D12" s="43">
        <f>SUM(D2:D11)</f>
        <v>483.8400000000001</v>
      </c>
      <c r="E12" s="43">
        <f>SUM(E2:E11)</f>
        <v>12020.24</v>
      </c>
      <c r="F12" s="43">
        <f>SUM(F2:F11)</f>
        <v>24000</v>
      </c>
      <c r="G12" s="43">
        <f>SUM(G2:G11)</f>
        <v>-1878.25</v>
      </c>
      <c r="H12" s="43">
        <f>SUM(H2:H11)</f>
        <v>-33060</v>
      </c>
      <c r="I12" s="44">
        <f>SUM(I2:I11)</f>
        <v>-10062</v>
      </c>
      <c r="J12" s="43">
        <f>SUM(J2:J11)</f>
        <v>-13920</v>
      </c>
      <c r="K12" s="43">
        <f>SUM(K2:K11)</f>
        <v>13083.41</v>
      </c>
      <c r="L12" s="43">
        <f>SUM(L2:L11)</f>
        <v>26837.41</v>
      </c>
      <c r="M12" s="45">
        <f>SUM(N2:N11)</f>
        <v>16155.880000000001</v>
      </c>
      <c r="N12" t="s">
        <v>40</v>
      </c>
      <c r="O12" t="s">
        <v>39</v>
      </c>
    </row>
    <row r="13" spans="13:14" ht="12.75">
      <c r="M13" t="s">
        <v>38</v>
      </c>
      <c r="N13" s="46">
        <f>M12/10</f>
        <v>1615.5880000000002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pruebas</dc:creator>
  <cp:keywords/>
  <dc:description/>
  <cp:lastModifiedBy>pruebas</cp:lastModifiedBy>
  <dcterms:created xsi:type="dcterms:W3CDTF">2004-09-03T04:41:06Z</dcterms:created>
  <dcterms:modified xsi:type="dcterms:W3CDTF">2004-09-03T08:51:20Z</dcterms:modified>
  <cp:category/>
  <cp:version/>
  <cp:contentType/>
  <cp:contentStatus/>
</cp:coreProperties>
</file>